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<sst xmlns="http://schemas.openxmlformats.org/spreadsheetml/2006/main" count="48" uniqueCount="42">
  <si>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ПАО "Завод "Красное Сормово"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</si>
  <si>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</si>
  <si>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</si>
  <si>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</si>
  <si>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</si>
  <si>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</si>
  <si>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</si>
  <si>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</si>
  <si>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</si>
  <si>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>из смежной сети, всего</t>
  </si>
  <si>
    <t>1.2.</t>
  </si>
  <si>
    <t>1.3.</t>
  </si>
  <si>
    <t>от других поставщиков (в т.ч. с оптового рынка)</t>
  </si>
  <si>
    <t>1.4.</t>
  </si>
  <si>
    <t>2.</t>
  </si>
  <si>
    <t>3.</t>
  </si>
  <si>
    <t>4.</t>
  </si>
  <si>
    <t>4.1.</t>
  </si>
  <si>
    <t>в т.ч.                                                                                    собственным потребителям ЭСО</t>
  </si>
  <si>
    <t>из них:</t>
  </si>
  <si>
    <t>Собственное производство</t>
  </si>
  <si>
    <t>Субабоненты</t>
  </si>
  <si>
    <t>4.3.</t>
  </si>
  <si>
    <t>Главный энергетик</t>
  </si>
  <si>
    <t>С.В. Мокеев</t>
  </si>
  <si>
    <t>Таблица № П1.5.</t>
  </si>
  <si>
    <t xml:space="preserve">Электрическая мощность по диапазонам напряжения ЭСО (региональной электрической сети)        </t>
  </si>
  <si>
    <t>МВт.</t>
  </si>
  <si>
    <t xml:space="preserve">Поступление мощности в сеть (в т.ч. на производственные и хозяйственные нужды), ВСЕГО </t>
  </si>
  <si>
    <t>в т.ч. из сети</t>
  </si>
  <si>
    <t>в т.ч. ВН</t>
  </si>
  <si>
    <t>в т.ч. СН1</t>
  </si>
  <si>
    <t>в т.ч. СН2</t>
  </si>
  <si>
    <t>от электростанций ПЭ ЭСО</t>
  </si>
  <si>
    <t>от других организаций (в т.ч. на производственные и хозяйственные нужды)</t>
  </si>
  <si>
    <t xml:space="preserve">Потери мощности в сети 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</si>
  <si>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</si>
  <si>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</si>
  <si>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</si>
  <si>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другие организации</t>
  </si>
  <si>
    <t>Базовый период 2021 год</t>
  </si>
  <si>
    <t>Период регулирования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</si>
</sst>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0.00000000000"/>
    <numFmt numFmtId="167" formatCode="0.000"/>
    <numFmt numFmtId="168" formatCode="#,##0.00000000"/>
    <numFmt numFmtId="169" formatCode="#,##0.0000"/>
    <numFmt numFmtId="170" formatCode="#,##0.0000000000"/>
    <numFmt numFmtId="171" formatCode="#,##0.000000000"/>
    <numFmt numFmtId="172" formatCode="#,##0.0000000"/>
    <numFmt numFmtId="173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0" fontId="2" fillId="0" borderId="0" xfId="52" applyBorder="1">
      <alignment/>
      <protection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0" fontId="6" fillId="0" borderId="16" xfId="52" applyFont="1" applyBorder="1" applyAlignment="1">
      <alignment horizontal="center" vertical="top" wrapText="1"/>
      <protection/>
    </xf>
    <xf numFmtId="0" fontId="8" fillId="0" borderId="17" xfId="52" applyFont="1" applyBorder="1" applyAlignment="1">
      <alignment wrapText="1"/>
      <protection/>
    </xf>
    <xf numFmtId="169" fontId="8" fillId="0" borderId="16" xfId="0" applyNumberFormat="1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164" fontId="8" fillId="0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53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wrapText="1"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 wrapText="1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3;&#1072;&#1093;&#1086;&#1074;&#1072;&#1054;&#1045;\Desktop\&#1052;&#1072;&#1083;&#1072;&#1093;&#1086;&#1074;&#1072;\&#1092;&#1086;&#1088;&#1084;&#1072;%203.1,%20&#1090;&#1072;&#1073;&#1083;&#1080;&#1094;&#1099;%201,4;1,5%20&#1088;&#1077;&#1077;&#1089;&#1090;&#1088;%20&#1089;&#1095;-&#1092;%20%20&#1085;&#1072;%202022%20&#1075;&#1086;&#1076;\&#1056;&#1072;&#1089;&#1095;&#1077;&#1090;&#1085;%20&#1090;&#1072;&#1073;&#1083;%20&#1050;&#1088;%20&#1057;&#1086;&#1088;&#1084;&#1086;&#1074;&#1086;%20202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3;&#1072;&#1093;&#1086;&#1074;&#1072;&#1054;&#1045;\Desktop\&#1052;&#1072;&#1083;&#1072;&#1093;&#1086;&#1074;&#1072;\2023%20&#1075;&#1086;&#1076;%20&#1058;&#1040;&#1056;&#1048;&#1060;\&#1092;&#1086;&#1088;&#1084;&#1072;%203.1,%20&#1090;&#1072;&#1073;&#1083;&#1080;&#1094;&#1099;%201,4;1,5%20&#1088;&#1077;&#1077;&#1089;&#1090;&#1088;%20&#1089;&#1095;-&#1092;%20%20&#1085;&#1072;%202023%20&#1075;&#1086;&#1076;\&#1088;&#1072;&#1089;&#1095;&#1077;&#1090;&#1085;&#1099;&#1077;%20&#1090;&#1072;&#1073;&#1083;&#1080;&#1094;&#1099;%201.4,%201.5,%20&#1092;&#1086;&#1088;&#1084;&#1072;%203.1%20&#1085;&#1072;%202023%20&#1075;&#1086;&#1076;\&#1056;&#1072;&#1089;&#1095;&#1077;&#1090;&#1085;%20&#1090;&#1072;&#1073;&#1083;%20&#1050;&#1088;%20&#1057;&#1086;&#1088;&#1084;&#1086;&#1074;&#1086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2"/>
      <sheetName val="П1.3 "/>
      <sheetName val="П1.4(БЭ)"/>
      <sheetName val="П1.5(БМ)"/>
      <sheetName val="15"/>
      <sheetName val="17"/>
      <sheetName val="18.2"/>
      <sheetName val="21.3"/>
      <sheetName val="24"/>
      <sheetName val="25"/>
      <sheetName val="2.1"/>
      <sheetName val="2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2"/>
      <sheetName val="П1.3 "/>
      <sheetName val="П1.4(БЭ)"/>
      <sheetName val="П1.5(БМ)"/>
      <sheetName val="15"/>
      <sheetName val="17"/>
      <sheetName val="18.2"/>
      <sheetName val="21.3"/>
      <sheetName val="24"/>
      <sheetName val="25"/>
      <sheetName val="2.1"/>
      <sheetName val="2.2"/>
    </sheetNames>
    <sheetDataSet>
      <sheetData sheetId="3">
        <row r="11">
          <cell r="C11">
            <v>51.511953</v>
          </cell>
        </row>
        <row r="25">
          <cell r="F25">
            <v>4.809892</v>
          </cell>
          <cell r="G25">
            <v>36.261101</v>
          </cell>
          <cell r="K25">
            <v>4.815</v>
          </cell>
          <cell r="L25">
            <v>33.53245</v>
          </cell>
        </row>
        <row r="28">
          <cell r="D28">
            <v>2.155358</v>
          </cell>
          <cell r="F28">
            <v>2.521869</v>
          </cell>
          <cell r="G28">
            <v>0.184988</v>
          </cell>
          <cell r="I28">
            <v>2.17</v>
          </cell>
          <cell r="K28">
            <v>2.536</v>
          </cell>
          <cell r="L28">
            <v>0.194</v>
          </cell>
        </row>
      </sheetData>
      <sheetData sheetId="4">
        <row r="36">
          <cell r="C36">
            <v>3310.498586118252</v>
          </cell>
          <cell r="H36">
            <v>3129.032258064516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27.57421875" style="0" customWidth="1"/>
    <col min="11" max="11" width="10.140625" style="0" customWidth="1"/>
  </cols>
  <sheetData>
    <row r="1" ht="15">
      <c r="B1" s="5"/>
    </row>
    <row r="2" spans="1:12" ht="15">
      <c r="A2" s="2"/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 customHeight="1" thickBot="1">
      <c r="A5" s="48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6.5" customHeight="1">
      <c r="A6" s="50" t="s">
        <v>1</v>
      </c>
      <c r="B6" s="52" t="s">
        <v>2</v>
      </c>
      <c r="C6" s="6"/>
      <c r="D6" s="7" t="s">
        <v>40</v>
      </c>
      <c r="E6" s="7"/>
      <c r="F6" s="8"/>
      <c r="G6" s="9"/>
      <c r="H6" s="6"/>
      <c r="I6" s="7" t="s">
        <v>41</v>
      </c>
      <c r="J6" s="7"/>
      <c r="K6" s="8"/>
      <c r="L6" s="9"/>
    </row>
    <row r="7" spans="1:12" ht="15">
      <c r="A7" s="51"/>
      <c r="B7" s="53"/>
      <c r="C7" s="10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0" t="s">
        <v>3</v>
      </c>
      <c r="I7" s="11" t="s">
        <v>4</v>
      </c>
      <c r="J7" s="11" t="s">
        <v>5</v>
      </c>
      <c r="K7" s="11" t="s">
        <v>6</v>
      </c>
      <c r="L7" s="12" t="s">
        <v>7</v>
      </c>
    </row>
    <row r="8" spans="1:12" ht="15" customHeight="1">
      <c r="A8" s="13">
        <v>1</v>
      </c>
      <c r="B8" s="14">
        <v>2</v>
      </c>
      <c r="C8" s="15">
        <v>3</v>
      </c>
      <c r="D8" s="16">
        <v>4</v>
      </c>
      <c r="E8" s="16">
        <v>5</v>
      </c>
      <c r="F8" s="16">
        <v>6</v>
      </c>
      <c r="G8" s="17">
        <v>7</v>
      </c>
      <c r="H8" s="15">
        <v>8</v>
      </c>
      <c r="I8" s="16">
        <v>9</v>
      </c>
      <c r="J8" s="16">
        <v>10</v>
      </c>
      <c r="K8" s="16">
        <v>11</v>
      </c>
      <c r="L8" s="17">
        <v>12</v>
      </c>
    </row>
    <row r="9" spans="1:12" ht="36.75">
      <c r="A9" s="18" t="s">
        <v>8</v>
      </c>
      <c r="B9" s="19" t="s">
        <v>28</v>
      </c>
      <c r="C9" s="20">
        <v>15.56</v>
      </c>
      <c r="D9" s="21">
        <f>C9</f>
        <v>15.56</v>
      </c>
      <c r="E9" s="21"/>
      <c r="F9" s="21">
        <f>D9-D18-D26</f>
        <v>14.829858149090892</v>
      </c>
      <c r="G9" s="22">
        <f>F9-F18-F25-F26</f>
        <v>12.346175370191414</v>
      </c>
      <c r="H9" s="20">
        <v>15.5</v>
      </c>
      <c r="I9" s="21">
        <f>H9</f>
        <v>15.5</v>
      </c>
      <c r="J9" s="21"/>
      <c r="K9" s="21">
        <f>I9-I18-I26</f>
        <v>14.72226628390807</v>
      </c>
      <c r="L9" s="22">
        <f>K9-K18-K25-K26</f>
        <v>12.087648520317385</v>
      </c>
    </row>
    <row r="10" spans="1:12" ht="15">
      <c r="A10" s="18"/>
      <c r="B10" s="19" t="s">
        <v>9</v>
      </c>
      <c r="C10" s="20"/>
      <c r="D10" s="21"/>
      <c r="E10" s="23"/>
      <c r="F10" s="23"/>
      <c r="G10" s="24"/>
      <c r="H10" s="20"/>
      <c r="I10" s="21"/>
      <c r="J10" s="23"/>
      <c r="K10" s="23"/>
      <c r="L10" s="24"/>
    </row>
    <row r="11" spans="1:12" ht="25.5" customHeight="1">
      <c r="A11" s="18"/>
      <c r="B11" s="19" t="s">
        <v>29</v>
      </c>
      <c r="C11" s="20"/>
      <c r="D11" s="21"/>
      <c r="E11" s="23"/>
      <c r="F11" s="23"/>
      <c r="G11" s="24"/>
      <c r="H11" s="20"/>
      <c r="I11" s="21"/>
      <c r="J11" s="23"/>
      <c r="K11" s="23"/>
      <c r="L11" s="24"/>
    </row>
    <row r="12" spans="1:12" ht="15" customHeight="1">
      <c r="A12" s="18"/>
      <c r="B12" s="19" t="s">
        <v>30</v>
      </c>
      <c r="C12" s="20"/>
      <c r="D12" s="25"/>
      <c r="E12" s="23"/>
      <c r="F12" s="23">
        <f>F9</f>
        <v>14.829858149090892</v>
      </c>
      <c r="G12" s="24"/>
      <c r="H12" s="20"/>
      <c r="I12" s="25"/>
      <c r="J12" s="23"/>
      <c r="K12" s="23">
        <f>K9</f>
        <v>14.72226628390807</v>
      </c>
      <c r="L12" s="24"/>
    </row>
    <row r="13" spans="1:12" ht="15" customHeight="1">
      <c r="A13" s="18"/>
      <c r="B13" s="19" t="s">
        <v>31</v>
      </c>
      <c r="C13" s="20"/>
      <c r="D13" s="21"/>
      <c r="E13" s="23"/>
      <c r="F13" s="23"/>
      <c r="G13" s="24"/>
      <c r="H13" s="20"/>
      <c r="I13" s="21"/>
      <c r="J13" s="23"/>
      <c r="K13" s="23"/>
      <c r="L13" s="24"/>
    </row>
    <row r="14" spans="1:12" ht="15">
      <c r="A14" s="18"/>
      <c r="B14" s="19" t="s">
        <v>32</v>
      </c>
      <c r="C14" s="20"/>
      <c r="D14" s="21"/>
      <c r="E14" s="23"/>
      <c r="F14" s="23"/>
      <c r="G14" s="24">
        <f>G9</f>
        <v>12.346175370191414</v>
      </c>
      <c r="H14" s="20"/>
      <c r="I14" s="21"/>
      <c r="J14" s="23"/>
      <c r="K14" s="23"/>
      <c r="L14" s="24">
        <f>L9</f>
        <v>12.087648520317385</v>
      </c>
    </row>
    <row r="15" spans="1:12" ht="15">
      <c r="A15" s="18" t="s">
        <v>10</v>
      </c>
      <c r="B15" s="19" t="s">
        <v>33</v>
      </c>
      <c r="C15" s="20"/>
      <c r="D15" s="21"/>
      <c r="E15" s="23"/>
      <c r="F15" s="23"/>
      <c r="G15" s="24"/>
      <c r="H15" s="20"/>
      <c r="I15" s="21"/>
      <c r="J15" s="23"/>
      <c r="K15" s="23"/>
      <c r="L15" s="24"/>
    </row>
    <row r="16" spans="1:12" ht="24.75">
      <c r="A16" s="18" t="s">
        <v>11</v>
      </c>
      <c r="B16" s="19" t="s">
        <v>12</v>
      </c>
      <c r="C16" s="20">
        <f>C9</f>
        <v>15.56</v>
      </c>
      <c r="D16" s="21">
        <f>'[2]П1.4(БЭ)'!C11/'[2]П1.5(БМ)'!C36*1000</f>
        <v>15.560179731235195</v>
      </c>
      <c r="E16" s="21"/>
      <c r="F16" s="21"/>
      <c r="G16" s="22"/>
      <c r="H16" s="20">
        <f>H9</f>
        <v>15.5</v>
      </c>
      <c r="I16" s="21">
        <f>I9</f>
        <v>15.5</v>
      </c>
      <c r="J16" s="21"/>
      <c r="K16" s="21"/>
      <c r="L16" s="22"/>
    </row>
    <row r="17" spans="1:12" ht="36" customHeight="1">
      <c r="A17" s="18" t="s">
        <v>13</v>
      </c>
      <c r="B17" s="19" t="s">
        <v>34</v>
      </c>
      <c r="C17" s="20"/>
      <c r="D17" s="21"/>
      <c r="E17" s="23"/>
      <c r="F17" s="23"/>
      <c r="G17" s="24"/>
      <c r="H17" s="20"/>
      <c r="I17" s="21"/>
      <c r="J17" s="23"/>
      <c r="K17" s="23"/>
      <c r="L17" s="24"/>
    </row>
    <row r="18" spans="1:12" ht="24" customHeight="1">
      <c r="A18" s="18" t="s">
        <v>14</v>
      </c>
      <c r="B18" s="19" t="s">
        <v>35</v>
      </c>
      <c r="C18" s="26">
        <f>C16/100*10.83</f>
        <v>1.685148</v>
      </c>
      <c r="D18" s="27">
        <f>D26/89.17*10.83</f>
        <v>0.07907436245345656</v>
      </c>
      <c r="E18" s="21"/>
      <c r="F18" s="27">
        <f>F21/89.17*10.83</f>
        <v>0.2689828449548135</v>
      </c>
      <c r="G18" s="28">
        <f>G21/89.17*10.83</f>
        <v>1.3371102395040335</v>
      </c>
      <c r="H18" s="26">
        <f>H16/100*H19</f>
        <v>1.67865</v>
      </c>
      <c r="I18" s="21">
        <f>I26/89.17*10.83</f>
        <v>0.08422856145275617</v>
      </c>
      <c r="J18" s="21"/>
      <c r="K18" s="21">
        <f>K21/89.17*10.83</f>
        <v>0.2853291037968713</v>
      </c>
      <c r="L18" s="22">
        <f>L21/89.17*10.83</f>
        <v>1.3090923347503725</v>
      </c>
    </row>
    <row r="19" spans="1:12" ht="27" customHeight="1">
      <c r="A19" s="18"/>
      <c r="B19" s="19" t="s">
        <v>36</v>
      </c>
      <c r="C19" s="20">
        <f>C18/C9*100</f>
        <v>10.83</v>
      </c>
      <c r="D19" s="21">
        <f>D18/D9*100</f>
        <v>0.5081899900607748</v>
      </c>
      <c r="E19" s="23"/>
      <c r="F19" s="21">
        <f>F18/F9*100</f>
        <v>1.8137924331481405</v>
      </c>
      <c r="G19" s="22">
        <f>G18/G9*100</f>
        <v>10.830157513656822</v>
      </c>
      <c r="H19" s="20">
        <v>10.83</v>
      </c>
      <c r="I19" s="21">
        <f>I18/I9*100</f>
        <v>0.5434100738887495</v>
      </c>
      <c r="J19" s="23"/>
      <c r="K19" s="21">
        <f>K18/K9*100</f>
        <v>1.9380786782042216</v>
      </c>
      <c r="L19" s="28">
        <f>L18/L9*100</f>
        <v>10.829999999999997</v>
      </c>
    </row>
    <row r="20" spans="1:12" ht="14.25" customHeight="1">
      <c r="A20" s="18" t="s">
        <v>15</v>
      </c>
      <c r="B20" s="19" t="s">
        <v>37</v>
      </c>
      <c r="C20" s="20"/>
      <c r="D20" s="21"/>
      <c r="E20" s="23"/>
      <c r="F20" s="23"/>
      <c r="G20" s="24"/>
      <c r="H20" s="20"/>
      <c r="I20" s="21"/>
      <c r="J20" s="23"/>
      <c r="K20" s="23"/>
      <c r="L20" s="24"/>
    </row>
    <row r="21" spans="1:12" ht="15" customHeight="1">
      <c r="A21" s="18" t="s">
        <v>16</v>
      </c>
      <c r="B21" s="19" t="s">
        <v>38</v>
      </c>
      <c r="C21" s="20">
        <f>C16-C18</f>
        <v>13.874852</v>
      </c>
      <c r="D21" s="21">
        <f>D26</f>
        <v>0.6510674884556529</v>
      </c>
      <c r="E21" s="21"/>
      <c r="F21" s="21">
        <f>F25+F26</f>
        <v>2.214699933944665</v>
      </c>
      <c r="G21" s="22">
        <f>G25+G26</f>
        <v>11.009244695897939</v>
      </c>
      <c r="H21" s="20">
        <f>H16-H18</f>
        <v>13.82135</v>
      </c>
      <c r="I21" s="21">
        <f>I26</f>
        <v>0.6935051546391753</v>
      </c>
      <c r="J21" s="21"/>
      <c r="K21" s="21">
        <f>K22</f>
        <v>2.3492886597938147</v>
      </c>
      <c r="L21" s="21">
        <f>L22</f>
        <v>10.778556185567009</v>
      </c>
    </row>
    <row r="22" spans="1:12" ht="39" customHeight="1">
      <c r="A22" s="29" t="s">
        <v>17</v>
      </c>
      <c r="B22" s="19" t="s">
        <v>38</v>
      </c>
      <c r="C22" s="20">
        <f>C21</f>
        <v>13.874852</v>
      </c>
      <c r="D22" s="21">
        <f>D26</f>
        <v>0.6510674884556529</v>
      </c>
      <c r="E22" s="21"/>
      <c r="F22" s="21">
        <f>F21</f>
        <v>2.214699933944665</v>
      </c>
      <c r="G22" s="22">
        <f>G21</f>
        <v>11.009244695897939</v>
      </c>
      <c r="H22" s="20">
        <f>H21</f>
        <v>13.82135</v>
      </c>
      <c r="I22" s="21">
        <f>I26</f>
        <v>0.6935051546391753</v>
      </c>
      <c r="J22" s="21"/>
      <c r="K22" s="21">
        <f>K25+K26</f>
        <v>2.3492886597938147</v>
      </c>
      <c r="L22" s="22">
        <f>L25+L26</f>
        <v>10.778556185567009</v>
      </c>
    </row>
    <row r="23" spans="1:12" ht="15" customHeight="1">
      <c r="A23" s="29"/>
      <c r="B23" s="30" t="s">
        <v>18</v>
      </c>
      <c r="C23" s="26">
        <f>C21-C26</f>
        <v>12.406126104635332</v>
      </c>
      <c r="D23" s="21"/>
      <c r="E23" s="21"/>
      <c r="F23" s="21">
        <f>F25</f>
        <v>1.4529207232315635</v>
      </c>
      <c r="G23" s="22">
        <f>G25</f>
        <v>10.953365499702024</v>
      </c>
      <c r="H23" s="31">
        <f>H21-H26</f>
        <v>12.255370618556702</v>
      </c>
      <c r="I23" s="21"/>
      <c r="J23" s="21"/>
      <c r="K23" s="21">
        <f>K25</f>
        <v>1.538814432989691</v>
      </c>
      <c r="L23" s="22">
        <f>L25</f>
        <v>10.71655618556701</v>
      </c>
    </row>
    <row r="24" spans="1:12" ht="15" customHeight="1">
      <c r="A24" s="29"/>
      <c r="B24" s="30" t="s">
        <v>19</v>
      </c>
      <c r="C24" s="32"/>
      <c r="D24" s="33"/>
      <c r="E24" s="23"/>
      <c r="F24" s="23"/>
      <c r="G24" s="24"/>
      <c r="H24" s="32"/>
      <c r="I24" s="33"/>
      <c r="J24" s="23"/>
      <c r="K24" s="23"/>
      <c r="L24" s="24"/>
    </row>
    <row r="25" spans="1:12" ht="25.5" customHeight="1">
      <c r="A25" s="29"/>
      <c r="B25" s="30" t="s">
        <v>20</v>
      </c>
      <c r="C25" s="26">
        <f>D25+F25+G25</f>
        <v>12.406286222933588</v>
      </c>
      <c r="D25" s="21"/>
      <c r="E25" s="21"/>
      <c r="F25" s="21">
        <f>('[2]П1.4(БЭ)'!F25/'[2]П1.5(БМ)'!$C$36*1000)</f>
        <v>1.4529207232315635</v>
      </c>
      <c r="G25" s="22">
        <f>('[2]П1.4(БЭ)'!G25/'[2]П1.5(БМ)'!$C$36*1000)</f>
        <v>10.953365499702024</v>
      </c>
      <c r="H25" s="31">
        <f>I25+K25+L25</f>
        <v>12.2553706185567</v>
      </c>
      <c r="I25" s="21"/>
      <c r="J25" s="21"/>
      <c r="K25" s="21">
        <f>('[2]П1.4(БЭ)'!K25/'[2]П1.5(БМ)'!$H$36*1000)</f>
        <v>1.538814432989691</v>
      </c>
      <c r="L25" s="22">
        <f>('[2]П1.4(БЭ)'!L25/'[2]П1.5(БМ)'!$H$36*1000)</f>
        <v>10.71655618556701</v>
      </c>
    </row>
    <row r="26" spans="1:12" ht="15">
      <c r="A26" s="29"/>
      <c r="B26" s="30" t="s">
        <v>21</v>
      </c>
      <c r="C26" s="20">
        <f>D26+F26+G26</f>
        <v>1.468725895364669</v>
      </c>
      <c r="D26" s="21">
        <f>('[2]П1.4(БЭ)'!D28/'[2]П1.5(БМ)'!$C$36*1000)</f>
        <v>0.6510674884556529</v>
      </c>
      <c r="E26" s="21"/>
      <c r="F26" s="21">
        <f>('[2]П1.4(БЭ)'!F28/'[2]П1.5(БМ)'!$C$36*1000)</f>
        <v>0.7617792107131014</v>
      </c>
      <c r="G26" s="22">
        <f>('[2]П1.4(БЭ)'!G28/'[2]П1.5(БМ)'!$C$36*1000)</f>
        <v>0.05587919619591469</v>
      </c>
      <c r="H26" s="20">
        <f>I26+K26+L26</f>
        <v>1.565979381443299</v>
      </c>
      <c r="I26" s="21">
        <f>('[2]П1.4(БЭ)'!I28/'[2]П1.5(БМ)'!$H$36*1000)</f>
        <v>0.6935051546391753</v>
      </c>
      <c r="J26" s="21"/>
      <c r="K26" s="21">
        <f>('[2]П1.4(БЭ)'!K28/'[2]П1.5(БМ)'!$H$36*1000)</f>
        <v>0.8104742268041237</v>
      </c>
      <c r="L26" s="22">
        <f>('[2]П1.4(БЭ)'!L28/'[2]П1.5(БМ)'!$H$36*1000)</f>
        <v>0.062</v>
      </c>
    </row>
    <row r="27" spans="1:12" ht="15" customHeight="1" thickBot="1">
      <c r="A27" s="34" t="s">
        <v>22</v>
      </c>
      <c r="B27" s="35" t="s">
        <v>39</v>
      </c>
      <c r="C27" s="36"/>
      <c r="D27" s="37"/>
      <c r="E27" s="37"/>
      <c r="F27" s="37"/>
      <c r="G27" s="38"/>
      <c r="H27" s="36"/>
      <c r="I27" s="37"/>
      <c r="J27" s="37"/>
      <c r="K27" s="37"/>
      <c r="L27" s="38"/>
    </row>
    <row r="28" spans="1:11" ht="27.75" customHeight="1">
      <c r="A28" s="39"/>
      <c r="B28" s="5"/>
      <c r="H28" s="55"/>
      <c r="K28" s="56"/>
    </row>
    <row r="29" spans="1:12" ht="15.75">
      <c r="A29" s="39"/>
      <c r="B29" s="40"/>
      <c r="C29" s="41"/>
      <c r="D29" s="41"/>
      <c r="E29" s="42"/>
      <c r="F29" s="42"/>
      <c r="G29" s="42"/>
      <c r="H29" s="43"/>
      <c r="I29" s="43"/>
      <c r="J29" s="43"/>
      <c r="K29" s="43"/>
      <c r="L29" s="43"/>
    </row>
    <row r="30" spans="1:12" ht="15">
      <c r="A30" s="54" t="s">
        <v>23</v>
      </c>
      <c r="B30" s="54"/>
      <c r="C30" s="44"/>
      <c r="D30" s="44"/>
      <c r="E30" s="44"/>
      <c r="F30" s="44"/>
      <c r="G30" s="44"/>
      <c r="H30" s="44"/>
      <c r="I30" s="44"/>
      <c r="J30" s="54" t="s">
        <v>24</v>
      </c>
      <c r="K30" s="54"/>
      <c r="L30" s="54"/>
    </row>
    <row r="31" spans="1:12" ht="15">
      <c r="A31" s="2"/>
      <c r="B31" s="3"/>
      <c r="C31" s="2"/>
      <c r="D31" s="2"/>
      <c r="E31" s="2"/>
      <c r="F31" s="2"/>
      <c r="G31" s="2"/>
      <c r="H31" s="2"/>
      <c r="I31" s="4"/>
      <c r="J31" s="4"/>
      <c r="K31" s="1"/>
      <c r="L31" s="1"/>
    </row>
  </sheetData>
  <sheetProtection/>
  <mergeCells count="8">
    <mergeCell ref="A30:B30"/>
    <mergeCell ref="J30:L30"/>
    <mergeCell ref="B2:L2"/>
    <mergeCell ref="A3:L3"/>
    <mergeCell ref="A4:L4"/>
    <mergeCell ref="A5:L5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Малахова Ольга Евгеньевна</dc:creator>
  <cp:keywords/>
  <dc:description/>
  <cp:lastModifiedBy>Малахова Ольга Евгеньевна</cp:lastModifiedBy>
  <dcterms:created xsi:type="dcterms:W3CDTF">2022-02-04T12:51:03Z</dcterms:created>
  <dcterms:modified xsi:type="dcterms:W3CDTF">2022-03-22T10:48:32Z</dcterms:modified>
  <cp:category/>
  <cp:version/>
  <cp:contentType/>
  <cp:contentStatus/>
</cp:coreProperties>
</file>